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2805" yWindow="420" windowWidth="25800" windowHeight="12915"/>
  </bookViews>
  <sheets>
    <sheet name="Sheet1" sheetId="1" r:id="rId1"/>
    <sheet name="Sheet2" sheetId="2" r:id="rId2"/>
    <sheet name="Sheet3" sheetId="3" r:id="rId3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15" i="1"/>
  <c r="F15"/>
  <c r="D15"/>
  <c r="H5"/>
  <c r="I6" s="1"/>
  <c r="F13"/>
  <c r="H21"/>
  <c r="F21"/>
  <c r="F7" s="1"/>
  <c r="D21"/>
  <c r="D7" s="1"/>
  <c r="H7"/>
  <c r="I7" s="1"/>
  <c r="H22"/>
  <c r="H13" s="1"/>
  <c r="F22"/>
  <c r="D22"/>
  <c r="D13" s="1"/>
  <c r="H17"/>
  <c r="H16"/>
  <c r="D17"/>
  <c r="D16"/>
  <c r="F17"/>
  <c r="F16"/>
  <c r="F5" l="1"/>
  <c r="G7" s="1"/>
  <c r="D12"/>
  <c r="D23"/>
  <c r="D5"/>
  <c r="I13"/>
  <c r="H12"/>
  <c r="H23"/>
  <c r="G13"/>
  <c r="F23"/>
  <c r="F12"/>
  <c r="I15" l="1"/>
  <c r="D4"/>
  <c r="E4" s="1"/>
  <c r="E6"/>
  <c r="H4"/>
  <c r="I12" s="1"/>
  <c r="F4"/>
  <c r="G4" s="1"/>
  <c r="G6"/>
  <c r="E15"/>
  <c r="G15"/>
  <c r="E13"/>
  <c r="E7"/>
  <c r="G5" l="1"/>
  <c r="G12"/>
  <c r="I5"/>
  <c r="I4"/>
  <c r="E12"/>
  <c r="E5"/>
</calcChain>
</file>

<file path=xl/sharedStrings.xml><?xml version="1.0" encoding="utf-8"?>
<sst xmlns="http://schemas.openxmlformats.org/spreadsheetml/2006/main" count="53" uniqueCount="47">
  <si>
    <t xml:space="preserve">                      1.2b.2 Subsidios sobre producción</t>
    <phoneticPr fontId="2" type="noConversion"/>
  </si>
  <si>
    <t xml:space="preserve"> = 1.1.b1</t>
    <phoneticPr fontId="2" type="noConversion"/>
  </si>
  <si>
    <t xml:space="preserve"> = 1.1.b2</t>
    <phoneticPr fontId="2" type="noConversion"/>
  </si>
  <si>
    <t>x1. Proporción de impuestos netos sobre producción pagado por asalariados</t>
    <phoneticPr fontId="2" type="noConversion"/>
  </si>
  <si>
    <t>x2. Ingreso de independientes como proporción de ingreso mixto bruto</t>
    <phoneticPr fontId="2" type="noConversion"/>
  </si>
  <si>
    <t>x3. Proporción de impuestos netos sobre producción pagado por independientes</t>
    <phoneticPr fontId="2" type="noConversion"/>
  </si>
  <si>
    <t xml:space="preserve"> dos tercios</t>
    <phoneticPr fontId="2" type="noConversion"/>
  </si>
  <si>
    <t>Chile</t>
    <phoneticPr fontId="2" type="noConversion"/>
  </si>
  <si>
    <t>EE UU</t>
    <phoneticPr fontId="2" type="noConversion"/>
  </si>
  <si>
    <t>Mi país</t>
    <phoneticPr fontId="2" type="noConversion"/>
  </si>
  <si>
    <t>1.1a/(1.1a+1.1b3+1.2a1) or D.1/(D.1+B.2g+B.3g)</t>
    <phoneticPr fontId="2" type="noConversion"/>
  </si>
  <si>
    <t>D.29</t>
    <phoneticPr fontId="2" type="noConversion"/>
  </si>
  <si>
    <t>D.39</t>
    <phoneticPr fontId="2" type="noConversion"/>
  </si>
  <si>
    <t>B.2g</t>
    <phoneticPr fontId="2" type="noConversion"/>
  </si>
  <si>
    <t>B.3g</t>
    <phoneticPr fontId="2" type="noConversion"/>
  </si>
  <si>
    <t xml:space="preserve">             1.1a  Remuneración asalariados </t>
    <phoneticPr fontId="2" type="noConversion"/>
  </si>
  <si>
    <t xml:space="preserve">             1.1b Impuestos netos sobre producción pagados por asalariados</t>
    <phoneticPr fontId="2" type="noConversion"/>
  </si>
  <si>
    <t xml:space="preserve">                      1.1b.1 Impuestos sobre producción</t>
    <phoneticPr fontId="2" type="noConversion"/>
  </si>
  <si>
    <t xml:space="preserve">                      1.1b.2 Subsidios sobre producción</t>
    <phoneticPr fontId="2" type="noConversion"/>
  </si>
  <si>
    <t xml:space="preserve">                      1.1b.3 Excedente de explotación</t>
    <phoneticPr fontId="2" type="noConversion"/>
  </si>
  <si>
    <t>= 1.1a + 1.1b</t>
    <phoneticPr fontId="2" type="noConversion"/>
  </si>
  <si>
    <t>x1 * (1.1b.1-1.1b.2)</t>
    <phoneticPr fontId="2" type="noConversion"/>
  </si>
  <si>
    <t>= 1.2a + 1.2b</t>
    <phoneticPr fontId="2" type="noConversion"/>
  </si>
  <si>
    <t>x2 * (1.2a.1)</t>
    <phoneticPr fontId="2" type="noConversion"/>
  </si>
  <si>
    <t xml:space="preserve">            1.2a  2/3 de ingreso mixto, bruto</t>
    <phoneticPr fontId="2" type="noConversion"/>
  </si>
  <si>
    <t xml:space="preserve">                       1.2a.1  Ingreso mixto, bruto</t>
    <phoneticPr fontId="2" type="noConversion"/>
  </si>
  <si>
    <t xml:space="preserve">            1.2b Impuestos netos sobre producción pagados por independientes</t>
    <phoneticPr fontId="2" type="noConversion"/>
  </si>
  <si>
    <t>x3 * (1.2b.1-1.2b.2)</t>
    <phoneticPr fontId="2" type="noConversion"/>
  </si>
  <si>
    <t xml:space="preserve">                      1.2b.1 Impuestos sobre producción</t>
    <phoneticPr fontId="2" type="noConversion"/>
  </si>
  <si>
    <t>Descripción</t>
    <phoneticPr fontId="2" type="noConversion"/>
  </si>
  <si>
    <t>Factor</t>
    <phoneticPr fontId="2" type="noConversion"/>
  </si>
  <si>
    <t>D.1</t>
    <phoneticPr fontId="2" type="noConversion"/>
  </si>
  <si>
    <t xml:space="preserve">      1.2  Ingreso de independientes</t>
    <phoneticPr fontId="2" type="noConversion"/>
  </si>
  <si>
    <t xml:space="preserve">     1.1  Remuneración asalariados</t>
    <phoneticPr fontId="2" type="noConversion"/>
  </si>
  <si>
    <t>La cuenta de asignación del ingreso primario</t>
  </si>
  <si>
    <t>La cuenta de asignación de ingreso primario</t>
    <phoneticPr fontId="2" type="noConversion"/>
  </si>
  <si>
    <t xml:space="preserve"> La cuenta de asignación de ingreso primario</t>
    <phoneticPr fontId="2" type="noConversion"/>
  </si>
  <si>
    <t xml:space="preserve"> = 1.1 + 1.2</t>
    <phoneticPr fontId="2" type="noConversion"/>
  </si>
  <si>
    <t>FUENTE</t>
    <phoneticPr fontId="2" type="noConversion"/>
  </si>
  <si>
    <t>SCN93 Código</t>
    <phoneticPr fontId="2" type="noConversion"/>
  </si>
  <si>
    <t>1.  Ingreso Laboral</t>
  </si>
  <si>
    <t>Pesos</t>
  </si>
  <si>
    <t>%</t>
  </si>
  <si>
    <t>$</t>
  </si>
  <si>
    <t>CHILE 2009</t>
  </si>
  <si>
    <t>EE UU 2008</t>
  </si>
  <si>
    <t>Mi país</t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</si>
</sst>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wrapText="1"/>
    </xf>
    <xf numFmtId="9" fontId="0" fillId="0" borderId="0" xfId="1" applyFont="1" applyAlignment="1">
      <alignment horizontal="left"/>
    </xf>
    <xf numFmtId="0" fontId="0" fillId="0" borderId="0" xfId="0" applyFill="1"/>
    <xf numFmtId="0" fontId="5" fillId="2" borderId="1" xfId="0" applyFont="1" applyFill="1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6" xfId="0" applyBorder="1" applyAlignment="1">
      <alignment wrapText="1"/>
    </xf>
    <xf numFmtId="0" fontId="4" fillId="0" borderId="8" xfId="0" applyFont="1" applyBorder="1" applyAlignment="1">
      <alignment horizontal="center"/>
    </xf>
    <xf numFmtId="9" fontId="0" fillId="2" borderId="8" xfId="1" applyFont="1" applyFill="1" applyBorder="1" applyAlignment="1">
      <alignment horizontal="left"/>
    </xf>
    <xf numFmtId="9" fontId="0" fillId="0" borderId="8" xfId="1" applyFont="1" applyFill="1" applyBorder="1" applyAlignment="1">
      <alignment horizontal="left"/>
    </xf>
    <xf numFmtId="9" fontId="0" fillId="2" borderId="8" xfId="1" applyFont="1" applyFill="1" applyBorder="1" applyAlignment="1">
      <alignment horizontal="right"/>
    </xf>
    <xf numFmtId="9" fontId="0" fillId="0" borderId="8" xfId="1" applyFont="1" applyBorder="1" applyAlignment="1">
      <alignment horizontal="right"/>
    </xf>
    <xf numFmtId="9" fontId="0" fillId="0" borderId="8" xfId="1" applyFont="1" applyFill="1" applyBorder="1"/>
    <xf numFmtId="9" fontId="0" fillId="2" borderId="13" xfId="1" applyFont="1" applyFill="1" applyBorder="1"/>
    <xf numFmtId="0" fontId="0" fillId="0" borderId="6" xfId="0" quotePrefix="1" applyFill="1" applyBorder="1" applyAlignment="1">
      <alignment wrapText="1"/>
    </xf>
    <xf numFmtId="0" fontId="0" fillId="2" borderId="11" xfId="0" quotePrefix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2" borderId="2" xfId="0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3" fillId="2" borderId="6" xfId="0" quotePrefix="1" applyFont="1" applyFill="1" applyBorder="1"/>
    <xf numFmtId="0" fontId="0" fillId="0" borderId="6" xfId="0" quotePrefix="1" applyFill="1" applyBorder="1"/>
    <xf numFmtId="0" fontId="0" fillId="2" borderId="6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2" borderId="6" xfId="0" quotePrefix="1" applyFont="1" applyFill="1" applyBorder="1" applyAlignment="1">
      <alignment horizontal="center"/>
    </xf>
    <xf numFmtId="0" fontId="0" fillId="0" borderId="6" xfId="0" quotePrefix="1" applyFill="1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9" fontId="4" fillId="0" borderId="8" xfId="1" applyFont="1" applyBorder="1" applyAlignment="1">
      <alignment horizontal="center"/>
    </xf>
    <xf numFmtId="3" fontId="0" fillId="2" borderId="9" xfId="0" applyNumberFormat="1" applyFill="1" applyBorder="1" applyAlignment="1">
      <alignment horizontal="left"/>
    </xf>
    <xf numFmtId="3" fontId="0" fillId="0" borderId="9" xfId="0" applyNumberFormat="1" applyFill="1" applyBorder="1" applyAlignment="1">
      <alignment horizontal="left"/>
    </xf>
    <xf numFmtId="3" fontId="0" fillId="2" borderId="9" xfId="0" applyNumberFormat="1" applyFill="1" applyBorder="1" applyAlignment="1">
      <alignment horizontal="right"/>
    </xf>
    <xf numFmtId="3" fontId="0" fillId="0" borderId="9" xfId="0" applyNumberFormat="1" applyBorder="1" applyAlignment="1">
      <alignment horizontal="right"/>
    </xf>
    <xf numFmtId="9" fontId="0" fillId="0" borderId="8" xfId="1" applyFont="1" applyFill="1" applyBorder="1" applyAlignment="1">
      <alignment horizontal="right"/>
    </xf>
    <xf numFmtId="9" fontId="0" fillId="2" borderId="13" xfId="1" applyFont="1" applyFill="1" applyBorder="1" applyAlignment="1">
      <alignment horizontal="right"/>
    </xf>
    <xf numFmtId="3" fontId="0" fillId="2" borderId="9" xfId="0" applyNumberFormat="1" applyFill="1" applyBorder="1"/>
    <xf numFmtId="3" fontId="0" fillId="0" borderId="9" xfId="0" applyNumberFormat="1" applyBorder="1"/>
    <xf numFmtId="3" fontId="0" fillId="0" borderId="9" xfId="0" applyNumberFormat="1" applyFill="1" applyBorder="1"/>
    <xf numFmtId="3" fontId="0" fillId="2" borderId="12" xfId="0" applyNumberFormat="1" applyFill="1" applyBorder="1"/>
    <xf numFmtId="0" fontId="4" fillId="0" borderId="7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3" fontId="0" fillId="0" borderId="9" xfId="0" applyNumberFormat="1" applyFill="1" applyBorder="1" applyAlignment="1">
      <alignment horizontal="center"/>
    </xf>
    <xf numFmtId="16" fontId="0" fillId="2" borderId="1" xfId="0" applyNumberFormat="1" applyFill="1" applyBorder="1" applyAlignment="1">
      <alignment wrapText="1"/>
    </xf>
    <xf numFmtId="0" fontId="0" fillId="2" borderId="1" xfId="0" applyFill="1" applyBorder="1" applyAlignment="1"/>
    <xf numFmtId="0" fontId="5" fillId="2" borderId="1" xfId="0" applyFont="1" applyFill="1" applyBorder="1" applyAlignment="1"/>
    <xf numFmtId="0" fontId="0" fillId="2" borderId="1" xfId="0" applyFill="1" applyBorder="1"/>
    <xf numFmtId="164" fontId="0" fillId="0" borderId="1" xfId="0" applyNumberFormat="1" applyBorder="1" applyAlignment="1"/>
    <xf numFmtId="164" fontId="0" fillId="0" borderId="1" xfId="0" applyNumberFormat="1" applyBorder="1"/>
    <xf numFmtId="164" fontId="0" fillId="2" borderId="1" xfId="0" applyNumberFormat="1" applyFill="1" applyBorder="1" applyAlignment="1"/>
    <xf numFmtId="164" fontId="0" fillId="2" borderId="1" xfId="0" applyNumberFormat="1" applyFill="1" applyBorder="1"/>
    <xf numFmtId="3" fontId="4" fillId="3" borderId="9" xfId="0" applyNumberFormat="1" applyFont="1" applyFill="1" applyBorder="1"/>
    <xf numFmtId="3" fontId="4" fillId="3" borderId="9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2" borderId="6" xfId="0" quotePrefix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I23"/>
  <sheetViews>
    <sheetView tabSelected="1" topLeftCell="A7" zoomScale="150" zoomScaleNormal="170" zoomScalePageLayoutView="170" workbookViewId="0">
      <selection activeCell="H15" sqref="H15"/>
    </sheetView>
  </sheetViews>
  <sheetFormatPr defaultColWidth="8.85546875" defaultRowHeight="15"/>
  <cols>
    <col min="1" max="1" width="35.85546875" style="1" customWidth="1"/>
    <col min="2" max="2" width="21.28515625" style="1" customWidth="1"/>
    <col min="3" max="3" width="8" style="1" customWidth="1"/>
    <col min="5" max="5" width="6" style="2" customWidth="1"/>
    <col min="6" max="6" width="7.28515625" customWidth="1"/>
  </cols>
  <sheetData>
    <row r="1" spans="1:9" ht="15.75" thickBot="1"/>
    <row r="2" spans="1:9" ht="30.75" thickTop="1">
      <c r="A2" s="18"/>
      <c r="B2" s="23" t="s">
        <v>38</v>
      </c>
      <c r="C2" s="28" t="s">
        <v>39</v>
      </c>
      <c r="D2" s="66" t="s">
        <v>44</v>
      </c>
      <c r="E2" s="67"/>
      <c r="F2" s="66" t="s">
        <v>45</v>
      </c>
      <c r="G2" s="67"/>
      <c r="H2" s="66" t="s">
        <v>46</v>
      </c>
      <c r="I2" s="67"/>
    </row>
    <row r="3" spans="1:9">
      <c r="A3" s="17"/>
      <c r="B3" s="7"/>
      <c r="C3" s="29"/>
      <c r="D3" s="47" t="s">
        <v>41</v>
      </c>
      <c r="E3" s="36" t="s">
        <v>42</v>
      </c>
      <c r="F3" s="35" t="s">
        <v>43</v>
      </c>
      <c r="G3" s="8" t="s">
        <v>42</v>
      </c>
      <c r="H3" s="35" t="s">
        <v>41</v>
      </c>
      <c r="I3" s="8" t="s">
        <v>42</v>
      </c>
    </row>
    <row r="4" spans="1:9" s="3" customFormat="1">
      <c r="A4" s="19" t="s">
        <v>40</v>
      </c>
      <c r="B4" s="24" t="s">
        <v>37</v>
      </c>
      <c r="C4" s="30"/>
      <c r="D4" s="37">
        <f>D5+D12</f>
        <v>40854.862375627366</v>
      </c>
      <c r="E4" s="9">
        <f>D4/D$4</f>
        <v>1</v>
      </c>
      <c r="F4" s="37">
        <f>F5+F12</f>
        <v>1236.9170731707316</v>
      </c>
      <c r="G4" s="9">
        <f>F4/F$4</f>
        <v>1</v>
      </c>
      <c r="H4" s="37">
        <f>H5+H12</f>
        <v>40854.862375627366</v>
      </c>
      <c r="I4" s="9">
        <f>H4/H$4</f>
        <v>1</v>
      </c>
    </row>
    <row r="5" spans="1:9" s="3" customFormat="1">
      <c r="A5" s="20" t="s">
        <v>33</v>
      </c>
      <c r="B5" s="25" t="s">
        <v>20</v>
      </c>
      <c r="C5" s="31"/>
      <c r="D5" s="38">
        <f>D6+D7</f>
        <v>37611.586158316459</v>
      </c>
      <c r="E5" s="10">
        <f>D5/D$4</f>
        <v>0.92061468259294055</v>
      </c>
      <c r="F5" s="38">
        <f>F6+F7</f>
        <v>1194.8121951219512</v>
      </c>
      <c r="G5" s="10">
        <f>F5/F$4</f>
        <v>0.96595982142857151</v>
      </c>
      <c r="H5" s="38">
        <f>H6+H7</f>
        <v>37611.586158316459</v>
      </c>
      <c r="I5" s="10">
        <f>H5/H$4</f>
        <v>0.92061468259294055</v>
      </c>
    </row>
    <row r="6" spans="1:9" ht="45">
      <c r="A6" s="19" t="s">
        <v>15</v>
      </c>
      <c r="B6" s="26" t="s">
        <v>35</v>
      </c>
      <c r="C6" s="62" t="s">
        <v>31</v>
      </c>
      <c r="D6" s="39">
        <v>36584</v>
      </c>
      <c r="E6" s="11">
        <f>D6/D$5</f>
        <v>0.97267899965741689</v>
      </c>
      <c r="F6" s="43">
        <v>1154</v>
      </c>
      <c r="G6" s="11">
        <f>F6/F$5</f>
        <v>0.96584216725559491</v>
      </c>
      <c r="H6" s="60">
        <v>36584</v>
      </c>
      <c r="I6" s="11">
        <f>H6/H$5</f>
        <v>0.97267899965741689</v>
      </c>
    </row>
    <row r="7" spans="1:9" ht="30">
      <c r="A7" s="21" t="s">
        <v>16</v>
      </c>
      <c r="B7" s="7" t="s">
        <v>21</v>
      </c>
      <c r="C7" s="63"/>
      <c r="D7" s="40">
        <f>D21*(D8-D9)</f>
        <v>1027.5861583164567</v>
      </c>
      <c r="E7" s="12">
        <f>D7/D$5</f>
        <v>2.7321000342583071E-2</v>
      </c>
      <c r="F7" s="40">
        <f>F21*(F8-F9)</f>
        <v>40.81219512195122</v>
      </c>
      <c r="G7" s="12">
        <f>F7/F$5</f>
        <v>3.4157832744405182E-2</v>
      </c>
      <c r="H7" s="40">
        <f>H21*(H8-H9)</f>
        <v>1027.5861583164567</v>
      </c>
      <c r="I7" s="12">
        <f>H7/H$5</f>
        <v>2.7321000342583071E-2</v>
      </c>
    </row>
    <row r="8" spans="1:9" ht="45">
      <c r="A8" s="19" t="s">
        <v>17</v>
      </c>
      <c r="B8" s="26" t="s">
        <v>34</v>
      </c>
      <c r="C8" s="62" t="s">
        <v>11</v>
      </c>
      <c r="D8" s="39">
        <v>2584</v>
      </c>
      <c r="E8" s="11"/>
      <c r="F8" s="43">
        <v>94</v>
      </c>
      <c r="G8" s="11"/>
      <c r="H8" s="60">
        <v>2584</v>
      </c>
      <c r="I8" s="11"/>
    </row>
    <row r="9" spans="1:9" ht="45">
      <c r="A9" s="21" t="s">
        <v>18</v>
      </c>
      <c r="B9" s="7" t="s">
        <v>34</v>
      </c>
      <c r="C9" s="63" t="s">
        <v>12</v>
      </c>
      <c r="D9" s="40">
        <v>351</v>
      </c>
      <c r="E9" s="12"/>
      <c r="F9" s="44">
        <v>36</v>
      </c>
      <c r="G9" s="12"/>
      <c r="H9" s="60">
        <v>351</v>
      </c>
      <c r="I9" s="12"/>
    </row>
    <row r="10" spans="1:9" ht="45">
      <c r="A10" s="21" t="s">
        <v>19</v>
      </c>
      <c r="B10" s="7" t="s">
        <v>34</v>
      </c>
      <c r="C10" s="63" t="s">
        <v>13</v>
      </c>
      <c r="D10" s="40">
        <v>38183</v>
      </c>
      <c r="E10" s="12"/>
      <c r="F10" s="44">
        <v>425</v>
      </c>
      <c r="G10" s="12"/>
      <c r="H10" s="60">
        <v>38183</v>
      </c>
      <c r="I10" s="12"/>
    </row>
    <row r="11" spans="1:9">
      <c r="A11" s="19"/>
      <c r="B11" s="26"/>
      <c r="C11" s="62"/>
      <c r="D11" s="39"/>
      <c r="E11" s="11"/>
      <c r="F11" s="43"/>
      <c r="G11" s="11"/>
      <c r="H11" s="43"/>
      <c r="I11" s="11"/>
    </row>
    <row r="12" spans="1:9">
      <c r="A12" s="20" t="s">
        <v>32</v>
      </c>
      <c r="B12" s="15" t="s">
        <v>22</v>
      </c>
      <c r="C12" s="64"/>
      <c r="D12" s="38">
        <f>D13+D15</f>
        <v>3243.2762173109095</v>
      </c>
      <c r="E12" s="10">
        <f>D12/D$4</f>
        <v>7.9385317407059452E-2</v>
      </c>
      <c r="F12" s="38">
        <f>F13+F15</f>
        <v>42.104878048780485</v>
      </c>
      <c r="G12" s="10">
        <f>F12/F$4</f>
        <v>3.4040178571428575E-2</v>
      </c>
      <c r="H12" s="38">
        <f>H13+H15</f>
        <v>3243.2762173109095</v>
      </c>
      <c r="I12" s="10">
        <f>H12/H$4</f>
        <v>7.9385317407059452E-2</v>
      </c>
    </row>
    <row r="13" spans="1:9" s="3" customFormat="1">
      <c r="A13" s="19" t="s">
        <v>24</v>
      </c>
      <c r="B13" s="26" t="s">
        <v>23</v>
      </c>
      <c r="C13" s="65"/>
      <c r="D13" s="39">
        <f>D22*D14</f>
        <v>3154.6666666666665</v>
      </c>
      <c r="E13" s="11">
        <f>D13/D$12</f>
        <v>0.97267899965741689</v>
      </c>
      <c r="F13" s="39">
        <f>F22*F14</f>
        <v>40.666666666666664</v>
      </c>
      <c r="G13" s="11">
        <f>F13/F$12</f>
        <v>0.9658421672555948</v>
      </c>
      <c r="H13" s="39">
        <f>H22*H14</f>
        <v>3154.6666666666665</v>
      </c>
      <c r="I13" s="11">
        <f>H13/H$12</f>
        <v>0.97267899965741689</v>
      </c>
    </row>
    <row r="14" spans="1:9" s="3" customFormat="1" ht="45">
      <c r="A14" s="20" t="s">
        <v>25</v>
      </c>
      <c r="B14" s="27" t="s">
        <v>36</v>
      </c>
      <c r="C14" s="64" t="s">
        <v>14</v>
      </c>
      <c r="D14" s="51">
        <v>4732</v>
      </c>
      <c r="E14" s="10"/>
      <c r="F14" s="51">
        <v>61</v>
      </c>
      <c r="G14" s="10"/>
      <c r="H14" s="61">
        <v>4732</v>
      </c>
      <c r="I14" s="10"/>
    </row>
    <row r="15" spans="1:9" ht="45">
      <c r="A15" s="19" t="s">
        <v>26</v>
      </c>
      <c r="B15" s="26" t="s">
        <v>27</v>
      </c>
      <c r="C15" s="32"/>
      <c r="D15" s="43">
        <f>D23*(D16-D17)</f>
        <v>88.609550644242901</v>
      </c>
      <c r="E15" s="11">
        <f>D15/D$12</f>
        <v>2.7321000342583075E-2</v>
      </c>
      <c r="F15" s="43">
        <f>F23*(F16-F17)</f>
        <v>1.4382113821138212</v>
      </c>
      <c r="G15" s="11">
        <f>F15/F$12</f>
        <v>3.4157832744405182E-2</v>
      </c>
      <c r="H15" s="43">
        <f>H23*(H16-H17)</f>
        <v>88.609550644242901</v>
      </c>
      <c r="I15" s="11">
        <f>H15/H$12</f>
        <v>2.7321000342583075E-2</v>
      </c>
    </row>
    <row r="16" spans="1:9" ht="30">
      <c r="A16" s="21" t="s">
        <v>28</v>
      </c>
      <c r="B16" s="15" t="s">
        <v>1</v>
      </c>
      <c r="C16" s="33"/>
      <c r="D16" s="45">
        <f>D8</f>
        <v>2584</v>
      </c>
      <c r="E16" s="41"/>
      <c r="F16" s="45">
        <f>F8</f>
        <v>94</v>
      </c>
      <c r="G16" s="13"/>
      <c r="H16" s="45">
        <f>H8</f>
        <v>2584</v>
      </c>
      <c r="I16" s="41"/>
    </row>
    <row r="17" spans="1:9" ht="30.75" thickBot="1">
      <c r="A17" s="22" t="s">
        <v>0</v>
      </c>
      <c r="B17" s="16" t="s">
        <v>2</v>
      </c>
      <c r="C17" s="34"/>
      <c r="D17" s="46">
        <f>D9</f>
        <v>351</v>
      </c>
      <c r="E17" s="42"/>
      <c r="F17" s="46">
        <f>F9</f>
        <v>36</v>
      </c>
      <c r="G17" s="14"/>
      <c r="H17" s="46">
        <f>H9</f>
        <v>351</v>
      </c>
      <c r="I17" s="42"/>
    </row>
    <row r="18" spans="1:9" ht="15.75" thickTop="1">
      <c r="A18"/>
      <c r="B18"/>
      <c r="C18"/>
      <c r="E18"/>
    </row>
    <row r="19" spans="1:9">
      <c r="A19"/>
      <c r="B19"/>
      <c r="C19"/>
      <c r="E19"/>
    </row>
    <row r="20" spans="1:9">
      <c r="A20" s="48" t="s">
        <v>30</v>
      </c>
      <c r="B20" s="4" t="s">
        <v>29</v>
      </c>
      <c r="C20" s="4"/>
      <c r="D20" s="4" t="s">
        <v>7</v>
      </c>
      <c r="E20" s="53"/>
      <c r="F20" s="54" t="s">
        <v>8</v>
      </c>
      <c r="G20" s="55"/>
      <c r="H20" s="54" t="s">
        <v>9</v>
      </c>
    </row>
    <row r="21" spans="1:9" ht="45">
      <c r="A21" s="5" t="s">
        <v>3</v>
      </c>
      <c r="B21" s="5" t="s">
        <v>10</v>
      </c>
      <c r="C21" s="49"/>
      <c r="D21" s="56">
        <f>D6/(D$6+D$10+D$14)</f>
        <v>0.46018188908036578</v>
      </c>
      <c r="E21" s="56"/>
      <c r="F21" s="56">
        <f>F6/(F$6+F$10+F$14)</f>
        <v>0.70365853658536581</v>
      </c>
      <c r="G21" s="57"/>
      <c r="H21" s="56">
        <f>H6/(H$6+H$10+H$14)</f>
        <v>0.46018188908036578</v>
      </c>
    </row>
    <row r="22" spans="1:9" ht="30">
      <c r="A22" s="6" t="s">
        <v>4</v>
      </c>
      <c r="B22" s="52" t="s">
        <v>6</v>
      </c>
      <c r="C22" s="50"/>
      <c r="D22" s="58">
        <f>2/3</f>
        <v>0.66666666666666663</v>
      </c>
      <c r="E22" s="58"/>
      <c r="F22" s="58">
        <f>2/3</f>
        <v>0.66666666666666663</v>
      </c>
      <c r="G22" s="59"/>
      <c r="H22" s="58">
        <f>2/3</f>
        <v>0.66666666666666663</v>
      </c>
    </row>
    <row r="23" spans="1:9" ht="45">
      <c r="A23" s="5" t="s">
        <v>5</v>
      </c>
      <c r="B23" s="5" t="s">
        <v>10</v>
      </c>
      <c r="C23" s="49"/>
      <c r="D23" s="56">
        <f>D13/(D$6+D$10+D$14)</f>
        <v>3.9681840861729913E-2</v>
      </c>
      <c r="E23" s="56"/>
      <c r="F23" s="56">
        <f>F13/(F$6+F$10+F$14)</f>
        <v>2.4796747967479674E-2</v>
      </c>
      <c r="G23" s="57"/>
      <c r="H23" s="56">
        <f>H13/(H$6+H$10+H$14)</f>
        <v>3.9681840861729913E-2</v>
      </c>
    </row>
  </sheetData>
  <mergeCells count="3">
    <mergeCell ref="D2:E2"/>
    <mergeCell ref="F2:G2"/>
    <mergeCell ref="H2:I2"/>
  </mergeCells>
  <phoneticPr fontId="2" type="noConversion"/>
  <pageMargins left="0.70078740157480324" right="0.70078740157480324" top="0.75196850393700787" bottom="0.75196850393700787" header="0.29921259842519687" footer="0.29921259842519687"/>
  <pageSetup orientation="landscape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tmiller</cp:lastModifiedBy>
  <cp:lastPrinted>2013-11-28T01:41:43Z</cp:lastPrinted>
  <dcterms:created xsi:type="dcterms:W3CDTF">2013-11-27T17:57:14Z</dcterms:created>
  <dcterms:modified xsi:type="dcterms:W3CDTF">2013-11-28T18:25:48Z</dcterms:modified>
</cp:coreProperties>
</file>